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W:\CTS-WaTech Current RFQs\-- 2025 --\25-RFQ-024 Ethernet or Fixed Wireless 02.26.25\25-RFQ-024 Response Documents\"/>
    </mc:Choice>
  </mc:AlternateContent>
  <xr:revisionPtr revIDLastSave="0" documentId="8_{29B63C14-3D98-4E3F-A208-D8BC8DBA8030}" xr6:coauthVersionLast="47" xr6:coauthVersionMax="47" xr10:uidLastSave="{00000000-0000-0000-0000-000000000000}"/>
  <bookViews>
    <workbookView xWindow="28680" yWindow="-120" windowWidth="29040" windowHeight="1572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52" i="19" l="1"/>
  <c r="U64" i="19"/>
  <c r="U60" i="19"/>
  <c r="U63" i="19"/>
  <c r="U59" i="19"/>
  <c r="U61" i="19"/>
  <c r="U57" i="19"/>
  <c r="U56" i="19"/>
  <c r="U53" i="19"/>
  <c r="U62" i="19"/>
  <c r="U65" i="19"/>
  <c r="U55" i="19"/>
  <c r="U67" i="19"/>
  <c r="U54" i="19"/>
  <c r="U58" i="19"/>
  <c r="U66" i="19"/>
  <c r="U51" i="19"/>
  <c r="U68"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<sst xmlns="http://schemas.openxmlformats.org/spreadsheetml/2006/main" count="178" uniqueCount="102">
  <si>
    <t>Evaluation Model for Solicitation Number 25-RFQ-024 Wireline Ethernet or Fixed Wireless Services - Amendment 4</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</si>
  <si>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</si>
  <si>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</si>
  <si>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</si>
  <si>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</si>
  <si>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</si>
  <si>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</si>
  <si>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</si>
  <si>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</si>
  <si>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</si>
  <si>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</si>
  <si>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</si>
  <si>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</si>
  <si>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</si>
  <si>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</si>
  <si>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</si>
  <si>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</si>
  <si>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</si>
  <si>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</si>
  <si>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</si>
  <si>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</si>
  <si>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</si>
  <si>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</si>
  <si>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</si>
  <si>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</si>
  <si>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</si>
  <si>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</si>
  <si>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</si>
  <si>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</si>
  <si>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</si>
  <si>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</si>
  <si>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</si>
  <si>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</si>
  <si>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</si>
  <si>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</si>
  <si>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</si>
  <si>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</si>
  <si>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</si>
  <si>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</si>
  <si>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</si>
  <si>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</si>
  <si>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</si>
  <si>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</si>
  <si>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</si>
  <si>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</si>
  <si>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</si>
  <si>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</si>
  <si>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</si>
  <si>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Fiber</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</si>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</sst>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I1" zoomScale="60" zoomScaleNormal="60" workbookViewId="0">
      <selection activeCell="R6" sqref="R6:S22"/>
    </sheetView>
  </sheetViews>
  <sheetFormatPr defaultRowHeight="15"/>
  <cols>
    <col min="1" max="1" width="4" style="80" customWidth="1"/>
    <col min="2" max="2" width="46.42578125" customWidth="1"/>
    <col min="3" max="3" width="56.5703125" style="132" customWidth="1"/>
    <col min="4" max="4" width="33.7109375" customWidth="1"/>
    <col min="5" max="5" width="65.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3.5703125" customWidth="1"/>
    <col min="13" max="13" width="1.5703125" customWidth="1"/>
    <col min="14" max="14" width="21.7109375" customWidth="1"/>
    <col min="15" max="15" width="18" customWidth="1"/>
    <col min="16" max="16" width="13" bestFit="1" customWidth="1"/>
    <col min="17" max="17" width="11.28515625" bestFit="1" customWidth="1"/>
    <col min="18" max="19" width="13" bestFit="1" customWidth="1"/>
    <col min="20" max="20" width="9.7109375" customWidth="1"/>
    <col min="21" max="21" width="11.85546875" bestFit="1" customWidth="1"/>
    <col min="22" max="22" width="16" style="96" customWidth="1"/>
    <col min="23" max="23" width="17.7109375" customWidth="1"/>
    <col min="24" max="24" width="14.7109375" customWidth="1"/>
  </cols>
  <sheetData>
    <row r="1" spans="1:24" ht="16.5" thickBot="1">
      <c r="A1" s="77" t="s">
        <v>0</v>
      </c>
      <c r="B1" s="11"/>
      <c r="C1" s="11"/>
      <c r="D1" s="11"/>
      <c r="E1" s="11"/>
      <c r="F1" s="11"/>
      <c r="G1" s="11"/>
      <c r="H1" s="11"/>
      <c r="I1" s="11"/>
      <c r="J1" s="11"/>
      <c r="K1" s="11"/>
      <c r="L1" s="11"/>
      <c r="M1" s="15"/>
      <c r="N1" s="15"/>
      <c r="O1" s="1"/>
      <c r="P1" s="1"/>
      <c r="Q1" s="2"/>
      <c r="R1" s="2"/>
      <c r="S1" s="2"/>
      <c r="T1" s="3"/>
      <c r="U1" s="3"/>
      <c r="V1" s="91"/>
      <c r="W1" s="15"/>
      <c r="X1" s="15"/>
    </row>
    <row r="2" spans="1:24" ht="16.5"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6.5"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9.5"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8"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IF(N5="NO BID","NO BID",24*P5+Q5)</f>
        <v>0</v>
      </c>
      <c r="V5" s="94" cm="1">
        <f t="array" ref="V5">_xlfn.IFS(ISBLANK(O5),0,O5="Fiber",40,O5="Fixed Wireless",20,O5="Copper",10)</f>
        <v>0</v>
      </c>
      <c r="W5" s="84">
        <f>J5</f>
        <v>10</v>
      </c>
      <c r="X5" s="84">
        <f>K5</f>
        <v>50</v>
      </c>
    </row>
    <row r="6" spans="1:24" ht="63">
      <c r="A6" s="78">
        <v>1</v>
      </c>
      <c r="B6" s="67" t="s">
        <v>34</v>
      </c>
      <c r="C6" s="68" t="s">
        <v>35</v>
      </c>
      <c r="D6" s="68" t="s">
        <v>36</v>
      </c>
      <c r="E6" s="68" t="s">
        <v>37</v>
      </c>
      <c r="F6" s="68" t="s">
        <v>30</v>
      </c>
      <c r="G6" s="68">
        <v>150</v>
      </c>
      <c r="H6" s="69" t="s">
        <v>38</v>
      </c>
      <c r="I6" s="18" t="s">
        <v>32</v>
      </c>
      <c r="J6" s="98">
        <v>10</v>
      </c>
      <c r="K6" s="21">
        <v>50</v>
      </c>
      <c r="L6" s="22" t="s">
        <v>39</v>
      </c>
      <c r="M6" s="16"/>
      <c r="N6" s="35"/>
      <c r="O6" s="33"/>
      <c r="P6" s="34"/>
      <c r="Q6" s="66"/>
      <c r="R6" s="113" t="s">
        <v>40</v>
      </c>
      <c r="S6" s="114"/>
      <c r="T6" s="36">
        <f t="shared" ref="T6" si="0">IF(ISBLANK(N6),G6,N6)</f>
        <v>150</v>
      </c>
      <c r="U6" s="108">
        <f>IF(N6="NO BID","NO BID",24*P6+Q6)</f>
        <v>0</v>
      </c>
      <c r="V6" s="95" cm="1">
        <f t="array" ref="V6">_xlfn.IFS(ISBLANK(O6),0,O6="Fiber",40,O6="Fixed Wireless",20,O6="Copper",10)</f>
        <v>0</v>
      </c>
      <c r="W6" s="17">
        <f t="shared" ref="W6" si="1">J6</f>
        <v>10</v>
      </c>
      <c r="X6" s="17">
        <f t="shared" ref="X6" si="2">K6</f>
        <v>50</v>
      </c>
    </row>
    <row r="7" spans="1:24" ht="63">
      <c r="A7" s="78">
        <v>2</v>
      </c>
      <c r="B7" s="47" t="s">
        <v>41</v>
      </c>
      <c r="C7" s="73" t="s">
        <v>42</v>
      </c>
      <c r="D7" s="107" t="s">
        <v>36</v>
      </c>
      <c r="E7" s="73" t="s">
        <v>43</v>
      </c>
      <c r="F7" s="64" t="s">
        <v>30</v>
      </c>
      <c r="G7" s="64">
        <v>150</v>
      </c>
      <c r="H7" s="74" t="s">
        <v>38</v>
      </c>
      <c r="I7" s="40" t="s">
        <v>32</v>
      </c>
      <c r="J7" s="99">
        <v>10</v>
      </c>
      <c r="K7" s="42">
        <v>50</v>
      </c>
      <c r="L7" s="43" t="s">
        <v>39</v>
      </c>
      <c r="M7" s="16"/>
      <c r="N7" s="44"/>
      <c r="O7" s="45"/>
      <c r="P7" s="46"/>
      <c r="Q7" s="39"/>
      <c r="R7" s="115" t="s">
        <v>40</v>
      </c>
      <c r="S7" s="116"/>
      <c r="T7" s="36">
        <f t="shared" ref="T7:T9" si="3">IF(ISBLANK(N7),G7,N7)</f>
        <v>150</v>
      </c>
      <c r="U7" s="108">
        <f t="shared" ref="U7:U32" si="4">IF(N7="NO BID","NO BID",24*P7+Q7)</f>
        <v>0</v>
      </c>
      <c r="V7" s="95" cm="1">
        <f t="array" ref="V7">_xlfn.IFS(ISBLANK(O7),0,O7="Fiber",40,O7="Fixed Wireless",20,O7="Copper",10)</f>
        <v>0</v>
      </c>
      <c r="W7" s="17">
        <f t="shared" ref="W7:W9" si="5">J7</f>
        <v>10</v>
      </c>
      <c r="X7" s="17">
        <f t="shared" ref="X7:X9" si="6">K7</f>
        <v>50</v>
      </c>
    </row>
    <row r="8" spans="1:24" ht="110.25">
      <c r="A8" s="78">
        <v>3</v>
      </c>
      <c r="B8" s="67" t="s">
        <v>44</v>
      </c>
      <c r="C8" s="68" t="s">
        <v>45</v>
      </c>
      <c r="D8" s="68" t="s">
        <v>36</v>
      </c>
      <c r="E8" s="68" t="s">
        <v>46</v>
      </c>
      <c r="F8" s="68" t="s">
        <v>30</v>
      </c>
      <c r="G8" s="68">
        <v>150</v>
      </c>
      <c r="H8" s="69" t="s">
        <v>38</v>
      </c>
      <c r="I8" s="67" t="s">
        <v>32</v>
      </c>
      <c r="J8" s="97">
        <v>10</v>
      </c>
      <c r="K8" s="70">
        <v>50</v>
      </c>
      <c r="L8" s="71" t="s">
        <v>47</v>
      </c>
      <c r="M8" s="16"/>
      <c r="N8" s="72">
        <v>150</v>
      </c>
      <c r="O8" s="65" t="s">
        <v>48</v>
      </c>
      <c r="P8" s="65">
        <v>900</v>
      </c>
      <c r="Q8" s="66">
        <v>600</v>
      </c>
      <c r="R8" s="113" t="s">
        <v>40</v>
      </c>
      <c r="S8" s="117">
        <v>1380</v>
      </c>
      <c r="T8" s="36">
        <f t="shared" si="3"/>
        <v>150</v>
      </c>
      <c r="U8" s="108">
        <f t="shared" si="4"/>
        <v>22200</v>
      </c>
      <c r="V8" s="95" cm="1">
        <f t="array" ref="V8">_xlfn.IFS(ISBLANK(O8),0,O8="Fiber",40,O8="Fixed Wireless",20,O8="Copper",10)</f>
        <v>40</v>
      </c>
      <c r="W8" s="17">
        <f t="shared" si="5"/>
        <v>10</v>
      </c>
      <c r="X8" s="17">
        <f t="shared" si="6"/>
        <v>50</v>
      </c>
    </row>
    <row r="9" spans="1:24" ht="189">
      <c r="A9" s="78">
        <v>4</v>
      </c>
      <c r="B9" s="47" t="s">
        <v>49</v>
      </c>
      <c r="C9" s="48" t="s">
        <v>50</v>
      </c>
      <c r="D9" s="41" t="s">
        <v>36</v>
      </c>
      <c r="E9" s="48" t="s">
        <v>51</v>
      </c>
      <c r="F9" s="48" t="s">
        <v>30</v>
      </c>
      <c r="G9" s="48">
        <v>150</v>
      </c>
      <c r="H9" s="49" t="s">
        <v>52</v>
      </c>
      <c r="I9" s="47" t="s">
        <v>32</v>
      </c>
      <c r="J9" s="100">
        <v>10</v>
      </c>
      <c r="K9" s="50">
        <v>50</v>
      </c>
      <c r="L9" s="43" t="s">
        <v>53</v>
      </c>
      <c r="M9" s="16"/>
      <c r="N9" s="44"/>
      <c r="O9" s="45"/>
      <c r="P9" s="46"/>
      <c r="Q9" s="39"/>
      <c r="R9" s="118"/>
      <c r="S9" s="119"/>
      <c r="T9" s="36">
        <f t="shared" si="3"/>
        <v>150</v>
      </c>
      <c r="U9" s="108">
        <f t="shared" si="4"/>
        <v>0</v>
      </c>
      <c r="V9" s="95" cm="1">
        <f t="array" ref="V9">_xlfn.IFS(ISBLANK(O9),0,O9="Fiber",40,O9="Fixed Wireless",20,O9="Copper",10)</f>
        <v>0</v>
      </c>
      <c r="W9" s="17">
        <f t="shared" si="5"/>
        <v>10</v>
      </c>
      <c r="X9" s="17">
        <f t="shared" si="6"/>
        <v>50</v>
      </c>
    </row>
    <row r="10" spans="1:24" ht="47.25">
      <c r="A10" s="78">
        <v>5</v>
      </c>
      <c r="B10" s="67" t="s">
        <v>54</v>
      </c>
      <c r="C10" s="68" t="s">
        <v>55</v>
      </c>
      <c r="D10" s="68" t="s">
        <v>56</v>
      </c>
      <c r="E10" s="68" t="s">
        <v>57</v>
      </c>
      <c r="F10" s="68" t="s">
        <v>30</v>
      </c>
      <c r="G10" s="68">
        <v>150</v>
      </c>
      <c r="H10" s="69" t="s">
        <v>31</v>
      </c>
      <c r="I10" s="67" t="s">
        <v>32</v>
      </c>
      <c r="J10" s="97">
        <v>10</v>
      </c>
      <c r="K10" s="70">
        <v>50</v>
      </c>
      <c r="L10" s="71"/>
      <c r="M10" s="16"/>
      <c r="N10" s="72">
        <v>150</v>
      </c>
      <c r="O10" s="65" t="s">
        <v>48</v>
      </c>
      <c r="P10" s="65">
        <v>600</v>
      </c>
      <c r="Q10" s="66">
        <v>600</v>
      </c>
      <c r="R10" s="120">
        <v>720</v>
      </c>
      <c r="S10" s="117">
        <v>1380</v>
      </c>
      <c r="T10" s="36">
        <f t="shared" ref="T10:T33" si="7">IF(ISBLANK(N10),G10,N10)</f>
        <v>150</v>
      </c>
      <c r="U10" s="108">
        <f t="shared" si="4"/>
        <v>15000</v>
      </c>
      <c r="V10" s="95" cm="1">
        <f t="array" ref="V10">_xlfn.IFS(ISBLANK(O10),0,O10="Fiber",40,O10="Fixed Wireless",20,O10="Copper",10)</f>
        <v>40</v>
      </c>
      <c r="W10" s="17">
        <f t="shared" ref="W10:W33" si="8">J10</f>
        <v>10</v>
      </c>
      <c r="X10" s="17">
        <f t="shared" ref="X10:X15" si="9">K10</f>
        <v>50</v>
      </c>
    </row>
    <row r="11" spans="1:24" ht="47.25">
      <c r="A11" s="78">
        <v>6</v>
      </c>
      <c r="B11" s="62" t="s">
        <v>58</v>
      </c>
      <c r="C11" s="73" t="s">
        <v>59</v>
      </c>
      <c r="D11" s="73" t="s">
        <v>56</v>
      </c>
      <c r="E11" s="73" t="s">
        <v>60</v>
      </c>
      <c r="F11" s="64" t="s">
        <v>30</v>
      </c>
      <c r="G11" s="64">
        <v>150</v>
      </c>
      <c r="H11" s="74" t="s">
        <v>31</v>
      </c>
      <c r="I11" s="62" t="s">
        <v>32</v>
      </c>
      <c r="J11" s="101">
        <v>10</v>
      </c>
      <c r="K11" s="75">
        <v>50</v>
      </c>
      <c r="L11" s="63"/>
      <c r="M11" s="16"/>
      <c r="N11" s="37"/>
      <c r="O11" s="38"/>
      <c r="P11" s="39"/>
      <c r="Q11" s="39"/>
      <c r="R11" s="121"/>
      <c r="S11" s="122"/>
      <c r="T11" s="36">
        <f t="shared" si="7"/>
        <v>150</v>
      </c>
      <c r="U11" s="108">
        <f t="shared" si="4"/>
        <v>0</v>
      </c>
      <c r="V11" s="95" cm="1">
        <f t="array" ref="V11">_xlfn.IFS(ISBLANK(O11),0,O11="Fiber",40,O11="Fixed Wireless",20,O11="Copper",10)</f>
        <v>0</v>
      </c>
      <c r="W11" s="17">
        <f t="shared" si="8"/>
        <v>10</v>
      </c>
      <c r="X11" s="17">
        <f t="shared" si="9"/>
        <v>50</v>
      </c>
    </row>
    <row r="12" spans="1:24" ht="63">
      <c r="A12" s="78">
        <v>7</v>
      </c>
      <c r="B12" s="18" t="s">
        <v>61</v>
      </c>
      <c r="C12" s="29" t="s">
        <v>62</v>
      </c>
      <c r="D12" s="29" t="s">
        <v>36</v>
      </c>
      <c r="E12" s="29" t="s">
        <v>63</v>
      </c>
      <c r="F12" s="19" t="s">
        <v>30</v>
      </c>
      <c r="G12" s="19">
        <v>150</v>
      </c>
      <c r="H12" s="20" t="s">
        <v>38</v>
      </c>
      <c r="I12" s="18" t="s">
        <v>32</v>
      </c>
      <c r="J12" s="98">
        <v>10</v>
      </c>
      <c r="K12" s="21">
        <v>50</v>
      </c>
      <c r="L12" s="22" t="s">
        <v>39</v>
      </c>
      <c r="M12" s="16"/>
      <c r="N12" s="35"/>
      <c r="O12" s="33"/>
      <c r="P12" s="34"/>
      <c r="Q12" s="66"/>
      <c r="R12" s="113"/>
      <c r="S12" s="114"/>
      <c r="T12" s="36">
        <f t="shared" si="7"/>
        <v>150</v>
      </c>
      <c r="U12" s="108">
        <f t="shared" si="4"/>
        <v>0</v>
      </c>
      <c r="V12" s="95" cm="1">
        <f t="array" ref="V12">_xlfn.IFS(ISBLANK(O12),0,O12="Fiber",40,O12="Fixed Wireless",20,O12="Copper",10)</f>
        <v>0</v>
      </c>
      <c r="W12" s="17">
        <f t="shared" si="8"/>
        <v>10</v>
      </c>
      <c r="X12" s="17">
        <f t="shared" si="9"/>
        <v>50</v>
      </c>
    </row>
    <row r="13" spans="1:24" ht="204.75">
      <c r="A13" s="78">
        <v>8</v>
      </c>
      <c r="B13" s="62" t="s">
        <v>64</v>
      </c>
      <c r="C13" s="73" t="s">
        <v>65</v>
      </c>
      <c r="D13" s="73" t="s">
        <v>36</v>
      </c>
      <c r="E13" s="73" t="s">
        <v>66</v>
      </c>
      <c r="F13" s="64" t="s">
        <v>30</v>
      </c>
      <c r="G13" s="64">
        <v>150</v>
      </c>
      <c r="H13" s="74" t="s">
        <v>52</v>
      </c>
      <c r="I13" s="62" t="s">
        <v>32</v>
      </c>
      <c r="J13" s="101">
        <v>10</v>
      </c>
      <c r="K13" s="75">
        <v>50</v>
      </c>
      <c r="L13" s="63" t="s">
        <v>67</v>
      </c>
      <c r="M13" s="16"/>
      <c r="N13" s="37"/>
      <c r="O13" s="148"/>
      <c r="P13" s="46"/>
      <c r="Q13" s="39"/>
      <c r="R13" s="121"/>
      <c r="S13" s="119"/>
      <c r="T13" s="36">
        <f t="shared" si="7"/>
        <v>150</v>
      </c>
      <c r="U13" s="108">
        <f t="shared" si="4"/>
        <v>0</v>
      </c>
      <c r="V13" s="95" cm="1">
        <f t="array" ref="V13">_xlfn.IFS(ISBLANK(O13),0,O13="Fiber",40,O13="Fixed Wireless",20,O13="Copper",10)</f>
        <v>0</v>
      </c>
      <c r="W13" s="17">
        <f t="shared" si="8"/>
        <v>10</v>
      </c>
      <c r="X13" s="17">
        <f t="shared" si="9"/>
        <v>50</v>
      </c>
    </row>
    <row r="14" spans="1:24" ht="189">
      <c r="A14" s="78">
        <v>9</v>
      </c>
      <c r="B14" s="18" t="s">
        <v>68</v>
      </c>
      <c r="C14" s="19" t="s">
        <v>69</v>
      </c>
      <c r="D14" s="19" t="s">
        <v>70</v>
      </c>
      <c r="E14" s="19" t="s">
        <v>71</v>
      </c>
      <c r="F14" s="19" t="s">
        <v>30</v>
      </c>
      <c r="G14" s="19">
        <v>150</v>
      </c>
      <c r="H14" s="20" t="s">
        <v>38</v>
      </c>
      <c r="I14" s="18" t="s">
        <v>32</v>
      </c>
      <c r="J14" s="98">
        <v>10</v>
      </c>
      <c r="K14" s="21">
        <v>50</v>
      </c>
      <c r="L14" s="22" t="s">
        <v>72</v>
      </c>
      <c r="M14" s="16"/>
      <c r="N14" s="35"/>
      <c r="O14" s="33"/>
      <c r="P14" s="34"/>
      <c r="Q14" s="66"/>
      <c r="R14" s="140"/>
      <c r="S14" s="114"/>
      <c r="T14" s="36">
        <f t="shared" si="7"/>
        <v>150</v>
      </c>
      <c r="U14" s="108">
        <f t="shared" si="4"/>
        <v>0</v>
      </c>
      <c r="V14" s="95" cm="1">
        <f t="array" ref="V14">_xlfn.IFS(ISBLANK(O14),0,O14="Fiber",40,O14="Fixed Wireless",20,O14="Copper",10)</f>
        <v>0</v>
      </c>
      <c r="W14" s="17">
        <f t="shared" si="8"/>
        <v>10</v>
      </c>
      <c r="X14" s="17">
        <f t="shared" si="9"/>
        <v>50</v>
      </c>
    </row>
    <row r="15" spans="1:24" ht="189">
      <c r="A15" s="78">
        <v>10</v>
      </c>
      <c r="B15" s="62" t="s">
        <v>68</v>
      </c>
      <c r="C15" s="73" t="s">
        <v>69</v>
      </c>
      <c r="D15" s="73" t="s">
        <v>70</v>
      </c>
      <c r="E15" s="73" t="s">
        <v>71</v>
      </c>
      <c r="F15" s="64" t="s">
        <v>30</v>
      </c>
      <c r="G15" s="64">
        <v>150</v>
      </c>
      <c r="H15" s="74" t="s">
        <v>52</v>
      </c>
      <c r="I15" s="62" t="s">
        <v>32</v>
      </c>
      <c r="J15" s="101">
        <v>10</v>
      </c>
      <c r="K15" s="75">
        <v>50</v>
      </c>
      <c r="L15" s="63" t="s">
        <v>72</v>
      </c>
      <c r="M15" s="16"/>
      <c r="N15" s="44"/>
      <c r="O15" s="45"/>
      <c r="P15" s="46"/>
      <c r="Q15" s="39"/>
      <c r="R15" s="121"/>
      <c r="S15" s="119"/>
      <c r="T15" s="36" t="e">
        <f>IF(ISBLANK(#REF!),G15,#REF!)</f>
        <v>#REF!</v>
      </c>
      <c r="U15" s="108">
        <f t="shared" si="4"/>
        <v>0</v>
      </c>
      <c r="V15" s="95" cm="1">
        <f t="array" ref="V15">_xlfn.IFS(ISBLANK(N15),0,N15="Fiber",40,N15="Fixed Wireless",20,N15="Copper",10)</f>
        <v>0</v>
      </c>
      <c r="W15" s="17">
        <f t="shared" si="8"/>
        <v>10</v>
      </c>
      <c r="X15" s="17">
        <f t="shared" si="9"/>
        <v>50</v>
      </c>
    </row>
    <row r="16" spans="1:24" ht="157.5">
      <c r="A16" s="78">
        <v>11</v>
      </c>
      <c r="B16" s="18" t="s">
        <v>73</v>
      </c>
      <c r="C16" s="19" t="s">
        <v>74</v>
      </c>
      <c r="D16" s="19" t="s">
        <v>75</v>
      </c>
      <c r="E16" s="19" t="s">
        <v>76</v>
      </c>
      <c r="F16" s="19" t="s">
        <v>30</v>
      </c>
      <c r="G16" s="19">
        <v>150</v>
      </c>
      <c r="H16" s="20" t="s">
        <v>52</v>
      </c>
      <c r="I16" s="18" t="s">
        <v>32</v>
      </c>
      <c r="J16" s="98">
        <v>10</v>
      </c>
      <c r="K16" s="21">
        <v>50</v>
      </c>
      <c r="L16" s="22" t="s">
        <v>77</v>
      </c>
      <c r="M16" s="16"/>
      <c r="N16" s="35">
        <v>150</v>
      </c>
      <c r="O16" s="33" t="s">
        <v>48</v>
      </c>
      <c r="P16" s="34">
        <v>1380</v>
      </c>
      <c r="Q16" s="66">
        <v>600</v>
      </c>
      <c r="R16" s="123">
        <v>900</v>
      </c>
      <c r="S16" s="124"/>
      <c r="T16" s="36">
        <f t="shared" si="7"/>
        <v>150</v>
      </c>
      <c r="U16" s="108">
        <f t="shared" si="4"/>
        <v>33720</v>
      </c>
      <c r="V16" s="95" cm="1">
        <f t="array" ref="V16">_xlfn.IFS(ISBLANK(O16),0,O16="Fiber",40,O16="Fixed Wireless",20,O16="Copper",10)</f>
        <v>40</v>
      </c>
      <c r="W16" s="17">
        <f t="shared" si="8"/>
        <v>10</v>
      </c>
      <c r="X16" s="17">
        <f t="shared" ref="X16" si="10">K16</f>
        <v>50</v>
      </c>
    </row>
    <row r="17" spans="1:24" ht="94.5">
      <c r="A17" s="78">
        <v>12</v>
      </c>
      <c r="B17" s="23" t="s">
        <v>78</v>
      </c>
      <c r="C17" s="24" t="s">
        <v>79</v>
      </c>
      <c r="D17" s="24" t="s">
        <v>80</v>
      </c>
      <c r="E17" s="24" t="s">
        <v>81</v>
      </c>
      <c r="F17" s="24" t="s">
        <v>30</v>
      </c>
      <c r="G17" s="24">
        <v>150</v>
      </c>
      <c r="H17" s="25" t="s">
        <v>38</v>
      </c>
      <c r="I17" s="23" t="s">
        <v>32</v>
      </c>
      <c r="J17" s="102">
        <v>10</v>
      </c>
      <c r="K17" s="26">
        <v>50</v>
      </c>
      <c r="L17" s="27"/>
      <c r="M17" s="16"/>
      <c r="N17" s="37"/>
      <c r="O17" s="38"/>
      <c r="P17" s="39"/>
      <c r="Q17" s="39"/>
      <c r="R17" s="145"/>
      <c r="S17" s="147"/>
      <c r="T17" s="14">
        <f t="shared" si="7"/>
        <v>150</v>
      </c>
      <c r="U17" s="108">
        <f t="shared" si="4"/>
        <v>0</v>
      </c>
      <c r="V17" s="95" cm="1">
        <f t="array" ref="V17">_xlfn.IFS(ISBLANK(O17),0,O17="Fiber",40,O17="Fixed Wireless",20,O17="Copper",10)</f>
        <v>0</v>
      </c>
      <c r="W17" s="17">
        <f t="shared" si="8"/>
        <v>10</v>
      </c>
      <c r="X17" s="17">
        <f t="shared" ref="X17:X21" si="11">K17</f>
        <v>50</v>
      </c>
    </row>
    <row r="18" spans="1:24" ht="78.75">
      <c r="A18" s="78">
        <v>13</v>
      </c>
      <c r="B18" s="18" t="s">
        <v>82</v>
      </c>
      <c r="C18" s="19" t="s">
        <v>83</v>
      </c>
      <c r="D18" s="19" t="s">
        <v>84</v>
      </c>
      <c r="E18" s="19" t="s">
        <v>85</v>
      </c>
      <c r="F18" s="19" t="s">
        <v>30</v>
      </c>
      <c r="G18" s="19">
        <v>150</v>
      </c>
      <c r="H18" s="20" t="s">
        <v>38</v>
      </c>
      <c r="I18" s="18" t="s">
        <v>32</v>
      </c>
      <c r="J18" s="98">
        <v>10</v>
      </c>
      <c r="K18" s="21">
        <v>50</v>
      </c>
      <c r="L18" s="22"/>
      <c r="M18" s="16"/>
      <c r="N18" s="35">
        <v>150</v>
      </c>
      <c r="O18" s="33" t="s">
        <v>48</v>
      </c>
      <c r="P18" s="34">
        <v>540</v>
      </c>
      <c r="Q18" s="34">
        <v>600</v>
      </c>
      <c r="R18" s="140"/>
      <c r="S18" s="114">
        <v>1140</v>
      </c>
      <c r="T18" s="36">
        <f t="shared" si="7"/>
        <v>150</v>
      </c>
      <c r="U18" s="108">
        <f t="shared" si="4"/>
        <v>13560</v>
      </c>
      <c r="V18" s="95" cm="1">
        <f t="array" ref="V18">_xlfn.IFS(ISBLANK(O18),0,O18="Fiber",40,O18="Fixed Wireless",20,O18="Copper",10)</f>
        <v>40</v>
      </c>
      <c r="W18" s="17">
        <f t="shared" si="8"/>
        <v>10</v>
      </c>
      <c r="X18" s="17">
        <f t="shared" si="11"/>
        <v>50</v>
      </c>
    </row>
    <row r="19" spans="1:24" ht="78.75">
      <c r="A19" s="78">
        <v>14</v>
      </c>
      <c r="B19" s="23" t="s">
        <v>86</v>
      </c>
      <c r="C19" s="24" t="s">
        <v>87</v>
      </c>
      <c r="D19" s="133" t="s">
        <v>88</v>
      </c>
      <c r="E19" s="24" t="s">
        <v>89</v>
      </c>
      <c r="F19" s="24" t="s">
        <v>30</v>
      </c>
      <c r="G19" s="24">
        <v>150</v>
      </c>
      <c r="H19" s="25" t="s">
        <v>38</v>
      </c>
      <c r="I19" s="23" t="s">
        <v>32</v>
      </c>
      <c r="J19" s="102">
        <v>10</v>
      </c>
      <c r="K19" s="26">
        <v>50</v>
      </c>
      <c r="L19" s="27" t="s">
        <v>90</v>
      </c>
      <c r="M19" s="16"/>
      <c r="N19" s="37"/>
      <c r="O19" s="38"/>
      <c r="P19" s="39"/>
      <c r="Q19" s="39"/>
      <c r="R19" s="145"/>
      <c r="S19" s="147"/>
      <c r="T19" s="36">
        <f t="shared" si="7"/>
        <v>150</v>
      </c>
      <c r="U19" s="108">
        <f t="shared" si="4"/>
        <v>0</v>
      </c>
      <c r="V19" s="95" cm="1">
        <f t="array" ref="V19">_xlfn.IFS(ISBLANK(O19),0,O19="Fiber",40,O19="Fixed Wireless",20,O19="Copper",10)</f>
        <v>0</v>
      </c>
      <c r="W19" s="17">
        <f t="shared" si="8"/>
        <v>10</v>
      </c>
      <c r="X19" s="17">
        <f t="shared" si="11"/>
        <v>50</v>
      </c>
    </row>
    <row r="20" spans="1:24" ht="63">
      <c r="A20" s="78">
        <v>15</v>
      </c>
      <c r="B20" s="18" t="s">
        <v>91</v>
      </c>
      <c r="C20" s="19" t="s">
        <v>92</v>
      </c>
      <c r="D20" s="19" t="s">
        <v>88</v>
      </c>
      <c r="E20" s="19" t="s">
        <v>93</v>
      </c>
      <c r="F20" s="19" t="s">
        <v>94</v>
      </c>
      <c r="G20" s="19">
        <v>150</v>
      </c>
      <c r="H20" s="20" t="s">
        <v>52</v>
      </c>
      <c r="I20" s="18" t="s">
        <v>32</v>
      </c>
      <c r="J20" s="98">
        <v>10</v>
      </c>
      <c r="K20" s="21">
        <v>50</v>
      </c>
      <c r="L20" s="22" t="s">
        <v>95</v>
      </c>
      <c r="M20" s="16"/>
      <c r="N20" s="35">
        <v>150</v>
      </c>
      <c r="O20" s="33" t="s">
        <v>48</v>
      </c>
      <c r="P20" s="34">
        <v>1620</v>
      </c>
      <c r="Q20" s="34">
        <v>600</v>
      </c>
      <c r="R20" s="128">
        <v>1500</v>
      </c>
      <c r="S20" s="141"/>
      <c r="T20" s="36">
        <f t="shared" si="7"/>
        <v>150</v>
      </c>
      <c r="U20" s="108">
        <f t="shared" si="4"/>
        <v>39480</v>
      </c>
      <c r="V20" s="95" cm="1">
        <f t="array" ref="V20">_xlfn.IFS(ISBLANK(O20),0,O20="Fiber",40,O20="Fixed Wireless",20,O20="Copper",10)</f>
        <v>40</v>
      </c>
      <c r="W20" s="17">
        <f t="shared" si="8"/>
        <v>10</v>
      </c>
      <c r="X20" s="17">
        <f t="shared" si="11"/>
        <v>50</v>
      </c>
    </row>
    <row r="21" spans="1:24" ht="63">
      <c r="A21" s="78">
        <v>16</v>
      </c>
      <c r="B21" s="134" t="s">
        <v>96</v>
      </c>
      <c r="C21" s="135" t="s">
        <v>97</v>
      </c>
      <c r="D21" s="135" t="s">
        <v>88</v>
      </c>
      <c r="E21" s="135" t="s">
        <v>93</v>
      </c>
      <c r="F21" s="135" t="s">
        <v>94</v>
      </c>
      <c r="G21" s="135">
        <v>150</v>
      </c>
      <c r="H21" s="136" t="s">
        <v>38</v>
      </c>
      <c r="I21" s="134" t="s">
        <v>32</v>
      </c>
      <c r="J21" s="137">
        <v>10</v>
      </c>
      <c r="K21" s="138">
        <v>50</v>
      </c>
      <c r="L21" s="139" t="s">
        <v>95</v>
      </c>
      <c r="M21" s="51"/>
      <c r="N21" s="142">
        <v>150</v>
      </c>
      <c r="O21" s="143" t="s">
        <v>48</v>
      </c>
      <c r="P21" s="144">
        <v>720</v>
      </c>
      <c r="Q21" s="144">
        <v>600</v>
      </c>
      <c r="R21" s="145"/>
      <c r="S21" s="146">
        <v>1380</v>
      </c>
      <c r="T21" s="36">
        <f t="shared" si="7"/>
        <v>150</v>
      </c>
      <c r="U21" s="108">
        <f t="shared" si="4"/>
        <v>17880</v>
      </c>
      <c r="V21" s="95" cm="1">
        <f t="array" ref="V21">_xlfn.IFS(ISBLANK(O21),0,O21="Fiber",40,O21="Fixed Wireless",20,O21="Copper",10)</f>
        <v>40</v>
      </c>
      <c r="W21" s="17">
        <f t="shared" si="8"/>
        <v>10</v>
      </c>
      <c r="X21" s="17">
        <f t="shared" si="11"/>
        <v>50</v>
      </c>
    </row>
    <row r="22" spans="1:24" ht="141.75">
      <c r="A22" s="78">
        <v>17</v>
      </c>
      <c r="B22" s="18" t="s">
        <v>98</v>
      </c>
      <c r="C22" s="19" t="s">
        <v>99</v>
      </c>
      <c r="D22" s="19" t="s">
        <v>100</v>
      </c>
      <c r="E22" s="19" t="s">
        <v>93</v>
      </c>
      <c r="F22" s="19" t="s">
        <v>94</v>
      </c>
      <c r="G22" s="19">
        <v>150</v>
      </c>
      <c r="H22" s="20" t="s">
        <v>38</v>
      </c>
      <c r="I22" s="18" t="s">
        <v>32</v>
      </c>
      <c r="J22" s="98">
        <v>10</v>
      </c>
      <c r="K22" s="21">
        <v>50</v>
      </c>
      <c r="L22" s="22" t="s">
        <v>101</v>
      </c>
      <c r="M22" s="16"/>
      <c r="N22" s="35">
        <v>120</v>
      </c>
      <c r="O22" s="33" t="s">
        <v>48</v>
      </c>
      <c r="P22" s="34">
        <v>540</v>
      </c>
      <c r="Q22" s="34">
        <v>600</v>
      </c>
      <c r="R22" s="140"/>
      <c r="S22" s="114">
        <v>960</v>
      </c>
      <c r="T22" s="36">
        <f t="shared" si="7"/>
        <v>120</v>
      </c>
      <c r="U22" s="108">
        <f t="shared" si="4"/>
        <v>13560</v>
      </c>
      <c r="V22" s="95" cm="1">
        <f t="array" ref="V22">_xlfn.IFS(ISBLANK(O22),0,O22="Fiber",40,O22="Fixed Wireless",20,O22="Copper",10)</f>
        <v>40</v>
      </c>
      <c r="W22" s="17">
        <f t="shared" si="8"/>
        <v>10</v>
      </c>
      <c r="X22" s="17">
        <f t="shared" ref="X22:X33" si="12">K22</f>
        <v>50</v>
      </c>
    </row>
    <row r="23" spans="1:24" ht="15.75">
      <c r="A23" s="78">
        <v>45</v>
      </c>
      <c r="B23" s="23"/>
      <c r="C23" s="24"/>
      <c r="D23" s="24"/>
      <c r="E23" s="24"/>
      <c r="F23" s="24"/>
      <c r="G23" s="24"/>
      <c r="H23" s="25"/>
      <c r="I23" s="23"/>
      <c r="J23" s="102"/>
      <c r="K23" s="26"/>
      <c r="L23" s="27"/>
      <c r="M23" s="16"/>
      <c r="N23" s="35"/>
      <c r="O23" s="33"/>
      <c r="P23" s="34"/>
      <c r="Q23" s="34"/>
      <c r="R23" s="128"/>
      <c r="S23" s="125"/>
      <c r="T23" s="36">
        <f t="shared" si="7"/>
        <v>0</v>
      </c>
      <c r="U23" s="108">
        <f t="shared" si="4"/>
        <v>0</v>
      </c>
      <c r="V23" s="95" cm="1">
        <f t="array" ref="V23">_xlfn.IFS(ISBLANK(O23),0,O23="Fiber",40,O23="Fixed Wireless",20,O23="Copper",10)</f>
        <v>0</v>
      </c>
      <c r="W23" s="17">
        <f t="shared" si="8"/>
        <v>0</v>
      </c>
      <c r="X23" s="17">
        <f t="shared" si="12"/>
        <v>0</v>
      </c>
    </row>
    <row r="24" spans="1:24" ht="15.75">
      <c r="A24" s="78">
        <v>46</v>
      </c>
      <c r="B24" s="18"/>
      <c r="C24" s="19"/>
      <c r="D24" s="19"/>
      <c r="E24" s="19"/>
      <c r="F24" s="19"/>
      <c r="G24" s="19"/>
      <c r="H24" s="20"/>
      <c r="I24" s="18"/>
      <c r="J24" s="98"/>
      <c r="K24" s="21"/>
      <c r="L24" s="22"/>
      <c r="M24" s="16"/>
      <c r="N24" s="37"/>
      <c r="O24" s="38"/>
      <c r="P24" s="39"/>
      <c r="Q24" s="39"/>
      <c r="R24" s="126"/>
      <c r="S24" s="122"/>
      <c r="T24" s="36">
        <f t="shared" si="7"/>
        <v>0</v>
      </c>
      <c r="U24" s="108">
        <f t="shared" si="4"/>
        <v>0</v>
      </c>
      <c r="V24" s="95" cm="1">
        <f t="array" ref="V24">_xlfn.IFS(ISBLANK(O24),0,O24="Fiber",40,O24="Fixed Wireless",20,O24="Copper",10)</f>
        <v>0</v>
      </c>
      <c r="W24" s="17">
        <f t="shared" si="8"/>
        <v>0</v>
      </c>
      <c r="X24" s="17">
        <f t="shared" si="12"/>
        <v>0</v>
      </c>
    </row>
    <row r="25" spans="1:24" ht="15.75">
      <c r="A25" s="78">
        <v>47</v>
      </c>
      <c r="B25" s="18"/>
      <c r="C25" s="19"/>
      <c r="D25" s="19"/>
      <c r="E25" s="19"/>
      <c r="F25" s="19"/>
      <c r="G25" s="19"/>
      <c r="H25" s="20"/>
      <c r="I25" s="18"/>
      <c r="J25" s="98"/>
      <c r="K25" s="21"/>
      <c r="L25" s="22"/>
      <c r="M25" s="16"/>
      <c r="N25" s="35"/>
      <c r="O25" s="33"/>
      <c r="P25" s="34"/>
      <c r="Q25" s="34"/>
      <c r="R25" s="128"/>
      <c r="S25" s="125"/>
      <c r="T25" s="36">
        <f t="shared" si="7"/>
        <v>0</v>
      </c>
      <c r="U25" s="108">
        <f t="shared" si="4"/>
        <v>0</v>
      </c>
      <c r="V25" s="95" cm="1">
        <f t="array" ref="V25">_xlfn.IFS(ISBLANK(O25),0,O25="Fiber",40,O25="Fixed Wireless",20,O25="Copper",10)</f>
        <v>0</v>
      </c>
      <c r="W25" s="17">
        <f t="shared" si="8"/>
        <v>0</v>
      </c>
      <c r="X25" s="17">
        <f t="shared" si="12"/>
        <v>0</v>
      </c>
    </row>
    <row r="26" spans="1:24" ht="15.75">
      <c r="A26" s="78">
        <v>48</v>
      </c>
      <c r="B26" s="23"/>
      <c r="C26" s="24"/>
      <c r="D26" s="24"/>
      <c r="E26" s="24"/>
      <c r="F26" s="24"/>
      <c r="G26" s="24"/>
      <c r="H26" s="25"/>
      <c r="I26" s="23"/>
      <c r="J26" s="102"/>
      <c r="K26" s="26"/>
      <c r="L26" s="27"/>
      <c r="M26" s="16"/>
      <c r="N26" s="37"/>
      <c r="O26" s="38"/>
      <c r="P26" s="39"/>
      <c r="Q26" s="39"/>
      <c r="R26" s="126"/>
      <c r="S26" s="122"/>
      <c r="T26" s="36">
        <f t="shared" si="7"/>
        <v>0</v>
      </c>
      <c r="U26" s="108">
        <f t="shared" si="4"/>
        <v>0</v>
      </c>
      <c r="V26" s="95" cm="1">
        <f t="array" ref="V26">_xlfn.IFS(ISBLANK(O26),0,O26="Fiber",40,O26="Fixed Wireless",20,O26="Copper",10)</f>
        <v>0</v>
      </c>
      <c r="W26" s="17">
        <f t="shared" si="8"/>
        <v>0</v>
      </c>
      <c r="X26" s="17">
        <f t="shared" si="12"/>
        <v>0</v>
      </c>
    </row>
    <row r="27" spans="1:24" ht="15.75">
      <c r="A27" s="78">
        <v>49</v>
      </c>
      <c r="B27" s="18"/>
      <c r="C27" s="19"/>
      <c r="D27" s="19"/>
      <c r="E27" s="19"/>
      <c r="F27" s="19"/>
      <c r="G27" s="19"/>
      <c r="H27" s="20"/>
      <c r="I27" s="18"/>
      <c r="J27" s="98"/>
      <c r="K27" s="21"/>
      <c r="L27" s="22"/>
      <c r="M27" s="16"/>
      <c r="N27" s="35"/>
      <c r="O27" s="33"/>
      <c r="P27" s="34"/>
      <c r="Q27" s="34"/>
      <c r="R27" s="128"/>
      <c r="S27" s="125"/>
      <c r="T27" s="36">
        <f t="shared" si="7"/>
        <v>0</v>
      </c>
      <c r="U27" s="108">
        <f t="shared" si="4"/>
        <v>0</v>
      </c>
      <c r="V27" s="95" cm="1">
        <f t="array" ref="V27">_xlfn.IFS(ISBLANK(O27),0,O27="Fiber",40,O27="Fixed Wireless",20,O27="Copper",10)</f>
        <v>0</v>
      </c>
      <c r="W27" s="17">
        <f t="shared" si="8"/>
        <v>0</v>
      </c>
      <c r="X27" s="17">
        <f t="shared" si="12"/>
        <v>0</v>
      </c>
    </row>
    <row r="28" spans="1:24" ht="15.75">
      <c r="A28" s="78">
        <v>50</v>
      </c>
      <c r="B28" s="23"/>
      <c r="C28" s="24"/>
      <c r="D28" s="24"/>
      <c r="E28" s="24"/>
      <c r="F28" s="24"/>
      <c r="G28" s="24"/>
      <c r="H28" s="25"/>
      <c r="I28" s="23"/>
      <c r="J28" s="102"/>
      <c r="K28" s="26"/>
      <c r="L28" s="27"/>
      <c r="M28" s="16"/>
      <c r="N28" s="37"/>
      <c r="O28" s="38"/>
      <c r="P28" s="39"/>
      <c r="Q28" s="39"/>
      <c r="R28" s="126"/>
      <c r="S28" s="122"/>
      <c r="T28" s="36">
        <f t="shared" si="7"/>
        <v>0</v>
      </c>
      <c r="U28" s="108">
        <f t="shared" si="4"/>
        <v>0</v>
      </c>
      <c r="V28" s="95" cm="1">
        <f t="array" ref="V28">_xlfn.IFS(ISBLANK(O28),0,O28="Fiber",40,O28="Fixed Wireless",20,O28="Copper",10)</f>
        <v>0</v>
      </c>
      <c r="W28" s="17">
        <f t="shared" si="8"/>
        <v>0</v>
      </c>
      <c r="X28" s="17">
        <f t="shared" si="12"/>
        <v>0</v>
      </c>
    </row>
    <row r="29" spans="1:24" ht="15.75">
      <c r="A29" s="78">
        <v>51</v>
      </c>
      <c r="B29" s="18"/>
      <c r="C29" s="19"/>
      <c r="D29" s="19"/>
      <c r="E29" s="19"/>
      <c r="F29" s="19"/>
      <c r="G29" s="19"/>
      <c r="H29" s="20"/>
      <c r="I29" s="18"/>
      <c r="J29" s="98"/>
      <c r="K29" s="21"/>
      <c r="L29" s="22"/>
      <c r="M29" s="16"/>
      <c r="N29" s="35"/>
      <c r="O29" s="33"/>
      <c r="P29" s="34"/>
      <c r="Q29" s="34"/>
      <c r="R29" s="128"/>
      <c r="S29" s="125"/>
      <c r="T29" s="36">
        <f t="shared" si="7"/>
        <v>0</v>
      </c>
      <c r="U29" s="108">
        <f t="shared" si="4"/>
        <v>0</v>
      </c>
      <c r="V29" s="95" cm="1">
        <f t="array" ref="V29">_xlfn.IFS(ISBLANK(O29),0,O29="Fiber",40,O29="Fixed Wireless",20,O29="Copper",10)</f>
        <v>0</v>
      </c>
      <c r="W29" s="17">
        <f t="shared" si="8"/>
        <v>0</v>
      </c>
      <c r="X29" s="17">
        <f t="shared" si="12"/>
        <v>0</v>
      </c>
    </row>
    <row r="30" spans="1:24" ht="15.75">
      <c r="A30" s="78">
        <v>52</v>
      </c>
      <c r="B30" s="23"/>
      <c r="C30" s="24"/>
      <c r="D30" s="24"/>
      <c r="E30" s="24"/>
      <c r="F30" s="24"/>
      <c r="G30" s="24"/>
      <c r="H30" s="25"/>
      <c r="I30" s="23"/>
      <c r="J30" s="102"/>
      <c r="K30" s="26"/>
      <c r="L30" s="27"/>
      <c r="M30" s="16"/>
      <c r="N30" s="37"/>
      <c r="O30" s="38"/>
      <c r="P30" s="39"/>
      <c r="Q30" s="39"/>
      <c r="R30" s="115"/>
      <c r="S30" s="122"/>
      <c r="T30" s="36">
        <f t="shared" si="7"/>
        <v>0</v>
      </c>
      <c r="U30" s="108">
        <f t="shared" si="4"/>
        <v>0</v>
      </c>
      <c r="V30" s="95" cm="1">
        <f t="array" ref="V30">_xlfn.IFS(ISBLANK(O30),0,O30="Fiber",40,O30="Fixed Wireless",20,O30="Copper",10)</f>
        <v>0</v>
      </c>
      <c r="W30" s="17">
        <f t="shared" si="8"/>
        <v>0</v>
      </c>
      <c r="X30" s="17">
        <f t="shared" si="12"/>
        <v>0</v>
      </c>
    </row>
    <row r="31" spans="1:24" ht="15.75">
      <c r="A31" s="78">
        <v>53</v>
      </c>
      <c r="B31" s="18"/>
      <c r="C31" s="19"/>
      <c r="D31" s="19"/>
      <c r="E31" s="19"/>
      <c r="F31" s="19"/>
      <c r="G31" s="19"/>
      <c r="H31" s="20"/>
      <c r="I31" s="18"/>
      <c r="J31" s="98"/>
      <c r="K31" s="21"/>
      <c r="L31" s="22"/>
      <c r="M31" s="16"/>
      <c r="N31" s="35"/>
      <c r="O31" s="33"/>
      <c r="P31" s="34"/>
      <c r="Q31" s="34"/>
      <c r="R31" s="113"/>
      <c r="S31" s="125"/>
      <c r="T31" s="36">
        <f t="shared" si="7"/>
        <v>0</v>
      </c>
      <c r="U31" s="108">
        <f t="shared" si="4"/>
        <v>0</v>
      </c>
      <c r="V31" s="95" cm="1">
        <f t="array" ref="V31">_xlfn.IFS(ISBLANK(O31),0,O31="Fiber",40,O31="Fixed Wireless",20,O31="Copper",10)</f>
        <v>0</v>
      </c>
      <c r="W31" s="17">
        <f t="shared" si="8"/>
        <v>0</v>
      </c>
      <c r="X31" s="17">
        <f t="shared" si="12"/>
        <v>0</v>
      </c>
    </row>
    <row r="32" spans="1:24" ht="15.75">
      <c r="A32" s="78">
        <v>54</v>
      </c>
      <c r="B32" s="23"/>
      <c r="C32" s="24"/>
      <c r="D32" s="24"/>
      <c r="E32" s="24"/>
      <c r="F32" s="24"/>
      <c r="G32" s="24"/>
      <c r="H32" s="25"/>
      <c r="I32" s="23"/>
      <c r="J32" s="102"/>
      <c r="K32" s="26"/>
      <c r="L32" s="27"/>
      <c r="M32" s="16"/>
      <c r="N32" s="37"/>
      <c r="O32" s="38"/>
      <c r="P32" s="39"/>
      <c r="Q32" s="39"/>
      <c r="R32" s="126"/>
      <c r="S32" s="122"/>
      <c r="T32" s="14">
        <f t="shared" si="7"/>
        <v>0</v>
      </c>
      <c r="U32" s="108">
        <f t="shared" si="4"/>
        <v>0</v>
      </c>
      <c r="V32" s="95" cm="1">
        <f t="array" ref="V32">_xlfn.IFS(ISBLANK(O32),0,O32="Fiber",40,O32="Fixed Wireless",20,O32="Copper",10)</f>
        <v>0</v>
      </c>
      <c r="W32" s="17">
        <f t="shared" si="8"/>
        <v>0</v>
      </c>
      <c r="X32" s="17">
        <f t="shared" si="12"/>
        <v>0</v>
      </c>
    </row>
    <row r="33" spans="1:24" ht="15.75">
      <c r="A33" s="78">
        <v>55</v>
      </c>
      <c r="B33" s="18"/>
      <c r="C33" s="19"/>
      <c r="D33" s="19"/>
      <c r="E33" s="19"/>
      <c r="F33" s="19"/>
      <c r="G33" s="19"/>
      <c r="H33" s="20"/>
      <c r="I33" s="18"/>
      <c r="J33" s="98"/>
      <c r="K33" s="21"/>
      <c r="L33" s="22"/>
      <c r="M33" s="16"/>
      <c r="N33" s="35"/>
      <c r="O33" s="33"/>
      <c r="P33" s="34"/>
      <c r="Q33" s="34"/>
      <c r="R33" s="113"/>
      <c r="S33" s="125"/>
      <c r="T33" s="36">
        <f t="shared" si="7"/>
        <v>0</v>
      </c>
      <c r="U33" s="108">
        <f t="shared" ref="U33:U36" si="13">IF(N33="NO BID","NO BID",24*Q33+R33)</f>
        <v>0</v>
      </c>
      <c r="V33" s="95" cm="1">
        <f t="array" ref="V33">_xlfn.IFS(ISBLANK(O33),0,O33="Fiber",40,O33="Fixed Wireless",20,O33="Copper",10)</f>
        <v>0</v>
      </c>
      <c r="W33" s="17">
        <f t="shared" si="8"/>
        <v>0</v>
      </c>
      <c r="X33" s="17">
        <f t="shared" si="12"/>
        <v>0</v>
      </c>
    </row>
    <row r="34" spans="1:24" ht="15.75">
      <c r="A34" s="78">
        <v>54</v>
      </c>
      <c r="B34" s="23"/>
      <c r="C34" s="24"/>
      <c r="D34" s="24"/>
      <c r="E34" s="24"/>
      <c r="F34" s="24"/>
      <c r="G34" s="24"/>
      <c r="H34" s="25"/>
      <c r="I34" s="23"/>
      <c r="J34" s="102"/>
      <c r="K34" s="26"/>
      <c r="L34" s="27"/>
      <c r="M34" s="16"/>
      <c r="N34" s="37"/>
      <c r="O34" s="38"/>
      <c r="P34" s="39"/>
      <c r="Q34" s="39"/>
      <c r="R34" s="126"/>
      <c r="S34" s="122"/>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75">
      <c r="A35" s="78">
        <v>39</v>
      </c>
      <c r="B35" s="18"/>
      <c r="C35" s="19"/>
      <c r="D35" s="19"/>
      <c r="E35" s="19"/>
      <c r="F35" s="19"/>
      <c r="G35" s="19"/>
      <c r="H35" s="20"/>
      <c r="I35" s="18"/>
      <c r="J35" s="98"/>
      <c r="K35" s="21"/>
      <c r="L35" s="22"/>
      <c r="M35" s="16"/>
      <c r="N35" s="35"/>
      <c r="O35" s="33"/>
      <c r="P35" s="34"/>
      <c r="Q35" s="34"/>
      <c r="R35" s="128"/>
      <c r="S35" s="125"/>
      <c r="T35" s="14">
        <v>0</v>
      </c>
      <c r="U35" s="108">
        <f t="shared" si="13"/>
        <v>0</v>
      </c>
      <c r="V35" s="95">
        <v>0</v>
      </c>
      <c r="W35" s="17">
        <v>0</v>
      </c>
      <c r="X35" s="17">
        <v>0</v>
      </c>
    </row>
    <row r="36" spans="1:24" ht="15.75">
      <c r="A36" s="78">
        <v>40</v>
      </c>
      <c r="B36" s="23"/>
      <c r="C36" s="24"/>
      <c r="D36" s="24"/>
      <c r="E36" s="24"/>
      <c r="F36" s="24"/>
      <c r="G36" s="24"/>
      <c r="H36" s="25"/>
      <c r="I36" s="23"/>
      <c r="J36" s="102"/>
      <c r="K36" s="26"/>
      <c r="L36" s="27"/>
      <c r="M36" s="16"/>
      <c r="N36" s="37"/>
      <c r="O36" s="38"/>
      <c r="P36" s="39"/>
      <c r="Q36" s="39"/>
      <c r="R36" s="126"/>
      <c r="S36" s="122"/>
      <c r="T36" s="36">
        <v>0</v>
      </c>
      <c r="U36" s="108">
        <f t="shared" si="13"/>
        <v>0</v>
      </c>
      <c r="V36" s="95">
        <v>0</v>
      </c>
      <c r="W36" s="17">
        <v>0</v>
      </c>
      <c r="X36" s="17">
        <v>0</v>
      </c>
    </row>
    <row r="37" spans="1:24" ht="15.75">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75">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75">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75">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75">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75">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75">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75">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75">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75">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75">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75">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75">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75">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75">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75">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75">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75">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75">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75">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75">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75">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75">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75">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75">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75">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75">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75">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75">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75">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75">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75">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75">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75">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75">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75">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75">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75">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75">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75">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75">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75">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75">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75">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75">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75">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75">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75">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A110C352-7D88-499B-BB25-5F890FB5AA67}"/>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